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file1\(新)groups\11上下水道事業所\（原課）上下水道課\P08上下水道課\5下水道庶務\1調査回答\R5調査報告\R6.1.18_公営企業に係る経営比較分析表（令和４年度決算）の分析等について\"/>
    </mc:Choice>
  </mc:AlternateContent>
  <workbookProtection workbookAlgorithmName="SHA-512" workbookHashValue="EdTRSmIGLN5VyVKD5opSe8RdgqAdN99jV/Hyc+4GjKkBTw6tz78qrxBl3p7HBMAKrO5VGxRJFwbplgSCAnRdOw==" workbookSaltValue="QHvuokbdlCA0xZIp+TIs9A=="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<sst xmlns="http://schemas.openxmlformats.org/spreadsheetml/2006/main" count="236" uniqueCount="115">
  <si>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</si>
  <si>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</si>
  <si>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</si>
  <si>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</si>
  <si>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</si>
  <si>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</si>
  <si>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</si>
  <si>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</si>
  <si>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</si>
  <si>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</si>
  <si>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</si>
  <si>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</si>
  <si>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</si>
  <si>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</si>
  <si>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</si>
  <si>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</si>
  <si>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</si>
  <si>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</si>
  <si>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</si>
  <si>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</si>
  <si>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</si>
  <si>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</si>
  <si>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</si>
  <si>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</si>
  <si>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</si>
  <si>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</si>
  <si>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</si>
  <si>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</si>
  <si>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</si>
  <si>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</si>
  <si>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</si>
  <si>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</si>
  <si>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</si>
  <si>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</si>
  <si>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</si>
  <si>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</si>
  <si>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</si>
  <si>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</si>
  <si>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</si>
  <si>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</si>
  <si>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</si>
  <si>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</si>
  <si>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</si>
  <si>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</si>
  <si>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</si>
  <si>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</si>
  <si>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</si>
  <si>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</si>
  <si>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</si>
  <si>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</si>
  <si>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</si>
  <si>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</si>
  <si>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</si>
  <si>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</si>
  <si>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</si>
  <si>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</si>
  <si>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</si>
  <si>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</si>
  <si>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</si>
  <si>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</si>
  <si>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</si>
  <si>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</si>
  <si>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</si>
  <si>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</si>
  <si>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</si>
  <si>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</si>
  <si>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</si>
  <si>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</si>
  <si>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</si>
  <si>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</si>
  <si>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</si>
  <si>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</si>
  <si>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</si>
  <si>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</si>
  <si>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</si>
  <si>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</si>
  <si>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</si>
  <si>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</si>
  <si>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</si>
  <si>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</si>
  <si>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</si>
  <si>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</si>
  <si>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</si>
  <si>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</si>
  <si>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</si>
  <si>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</si>
  <si>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</si>
  <si>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</si>
  <si>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</si>
  <si>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</si>
  <si>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</si>
  <si>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</si>
  <si>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</si>
  <si>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</si>
  <si>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</si>
  <si>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</si>
  <si>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</si>
  <si>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</si>
  <si>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</si>
  <si>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</si>
  <si>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</si>
  <si>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</si>
  <si>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</si>
  <si>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</si>
  <si>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</si>
  <si>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</si>
  <si>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</si>
  <si>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</si>
  <si>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</si>
  <si>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</si>
  <si>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</si>
  <si>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</si>
  <si>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①有形固定資産減価償却率は、類似団体と比較して低い水準ではあるもの徐々に増加しており、老朽化が進行している状況です。
②管渠老朽化率は、現時点で法定耐用年数を超えた施設はありません。
③管渠改善率が類似団体より高い水準にあるのは、老朽化による施設の更新ではなく、長寿命化による改良を実施しているためです。</t>
    <rPh sb="33" eb="35">
      <t>ジョジョ</t>
    </rPh>
    <rPh sb="36" eb="38">
      <t>ゾウカ</t>
    </rPh>
    <rPh sb="43" eb="46">
      <t>ロウキュウカ</t>
    </rPh>
    <rPh sb="47" eb="49">
      <t>シンコウ</t>
    </rPh>
    <rPh sb="68" eb="71">
      <t>ゲンジテン</t>
    </rPh>
    <rPh sb="72" eb="74">
      <t>ホウテイ</t>
    </rPh>
    <rPh sb="82" eb="84">
      <t>シセツ</t>
    </rPh>
    <rPh sb="99" eb="101">
      <t>ルイジ</t>
    </rPh>
    <rPh sb="101" eb="103">
      <t>ダンタイ</t>
    </rPh>
    <rPh sb="105" eb="106">
      <t>タカ</t>
    </rPh>
    <rPh sb="107" eb="109">
      <t>スイジュン</t>
    </rPh>
    <rPh sb="121" eb="123">
      <t>シセツ</t>
    </rPh>
    <rPh sb="131" eb="135">
      <t>チョウジュミョウカ</t>
    </rPh>
    <rPh sb="138" eb="140">
      <t>カイリョウ</t>
    </rPh>
    <rPh sb="141" eb="143">
      <t>ジッシ</t>
    </rPh>
    <phoneticPr fontId="4"/>
  </si>
  <si>
    <t>　今後は、人口減少や節水意識の高まりなど水需要構造の変化により使用料収入の伸び悩みが見込まれます。施設においても今後見込まれる改築更新に多額の費用が必要となることから、より一層経営基盤の強化が求められます。
　そのため、使用料等の収入確保とストックマネジメント及び経営戦略に基づく計画的な取り組みを進め、健全かつ安定的な事業運営に努めていく必要があります。</t>
    <rPh sb="1" eb="3">
      <t>コンゴ</t>
    </rPh>
    <rPh sb="10" eb="12">
      <t>セッスイ</t>
    </rPh>
    <rPh sb="12" eb="14">
      <t>イシキ</t>
    </rPh>
    <rPh sb="15" eb="16">
      <t>タカ</t>
    </rPh>
    <rPh sb="20" eb="21">
      <t>ミズ</t>
    </rPh>
    <rPh sb="21" eb="23">
      <t>ジュヨウ</t>
    </rPh>
    <rPh sb="23" eb="25">
      <t>コウゾウ</t>
    </rPh>
    <rPh sb="26" eb="28">
      <t>ヘンカ</t>
    </rPh>
    <rPh sb="37" eb="38">
      <t>ノ</t>
    </rPh>
    <rPh sb="39" eb="40">
      <t>ナヤ</t>
    </rPh>
    <rPh sb="42" eb="44">
      <t>ミコ</t>
    </rPh>
    <rPh sb="49" eb="51">
      <t>シセツ</t>
    </rPh>
    <rPh sb="56" eb="58">
      <t>コンゴ</t>
    </rPh>
    <rPh sb="58" eb="60">
      <t>ミコ</t>
    </rPh>
    <rPh sb="63" eb="65">
      <t>カイチク</t>
    </rPh>
    <rPh sb="65" eb="67">
      <t>コウシン</t>
    </rPh>
    <rPh sb="68" eb="70">
      <t>タガク</t>
    </rPh>
    <rPh sb="71" eb="73">
      <t>ヒヨウ</t>
    </rPh>
    <rPh sb="74" eb="76">
      <t>ヒツヨウ</t>
    </rPh>
    <rPh sb="86" eb="88">
      <t>イッソウ</t>
    </rPh>
    <rPh sb="88" eb="90">
      <t>ケイエイ</t>
    </rPh>
    <rPh sb="90" eb="92">
      <t>キバン</t>
    </rPh>
    <rPh sb="93" eb="95">
      <t>キョウカ</t>
    </rPh>
    <rPh sb="96" eb="97">
      <t>モト</t>
    </rPh>
    <rPh sb="110" eb="113">
      <t>シヨウリョウ</t>
    </rPh>
    <rPh sb="113" eb="114">
      <t>トウ</t>
    </rPh>
    <rPh sb="115" eb="117">
      <t>シュウニュウ</t>
    </rPh>
    <rPh sb="117" eb="119">
      <t>カクホ</t>
    </rPh>
    <rPh sb="130" eb="131">
      <t>オヨ</t>
    </rPh>
    <rPh sb="132" eb="134">
      <t>ケイエイ</t>
    </rPh>
    <rPh sb="134" eb="136">
      <t>センリャク</t>
    </rPh>
    <rPh sb="137" eb="138">
      <t>モト</t>
    </rPh>
    <rPh sb="140" eb="143">
      <t>ケイカクテキ</t>
    </rPh>
    <rPh sb="144" eb="145">
      <t>ト</t>
    </rPh>
    <rPh sb="146" eb="147">
      <t>ク</t>
    </rPh>
    <rPh sb="149" eb="150">
      <t>スス</t>
    </rPh>
    <rPh sb="156" eb="158">
      <t>アンテイ</t>
    </rPh>
    <rPh sb="160" eb="162">
      <t>ジギョウ</t>
    </rPh>
    <rPh sb="162" eb="164">
      <t>ウンエイ</t>
    </rPh>
    <rPh sb="165" eb="166">
      <t>ツト</t>
    </rPh>
    <rPh sb="170" eb="172">
      <t>ヒツヨウ</t>
    </rPh>
    <phoneticPr fontId="4"/>
  </si>
  <si>
    <t>①経常収支比率は類似団体と比較して少し低い水準ではありますが100%を超え、②累積欠損金もなく黒字を維持しています。
③流動比率は、類似団体を大きく下回っています。これは、下水道の初期整備に係る企業債の償還額が多いことが大きく影響し、現金が少なく厳しい資金状況です。
①・③については一般会計繰入金によって大きく増減することから、注意が必要です。
④企業債残高対事業規模比率は類似団体と同程度の水準であり依然として企業債残高が多い状況にありますが、前年度と比べわずかに改善しています。
⑤経費回収率は前年度までと比べ上昇したものの100%を下回る水準であるため、下水道使用料の収入確保と汚水処理費の削減が必要です。
⑥汚水処理原価についても類似団体の水準に近付くことができましたが、引き続き投資の効率化や維持管理費の削減などに取り組みます。
⑧水洗化率は、類似団体を上回る水準ですが、引き続き水洗化促進に努めます。</t>
    <rPh sb="8" eb="10">
      <t>ルイジ</t>
    </rPh>
    <rPh sb="10" eb="12">
      <t>ダンタイ</t>
    </rPh>
    <rPh sb="13" eb="15">
      <t>ヒカク</t>
    </rPh>
    <rPh sb="17" eb="18">
      <t>スコ</t>
    </rPh>
    <rPh sb="19" eb="20">
      <t>ヒク</t>
    </rPh>
    <rPh sb="21" eb="23">
      <t>スイジュン</t>
    </rPh>
    <rPh sb="39" eb="41">
      <t>ルイセキ</t>
    </rPh>
    <rPh sb="41" eb="43">
      <t>ケッソン</t>
    </rPh>
    <rPh sb="43" eb="44">
      <t>キン</t>
    </rPh>
    <rPh sb="47" eb="49">
      <t>クロジ</t>
    </rPh>
    <rPh sb="50" eb="52">
      <t>イジ</t>
    </rPh>
    <rPh sb="71" eb="72">
      <t>オオ</t>
    </rPh>
    <rPh sb="74" eb="75">
      <t>シタ</t>
    </rPh>
    <rPh sb="105" eb="106">
      <t>オオ</t>
    </rPh>
    <rPh sb="117" eb="119">
      <t>ゲンキン</t>
    </rPh>
    <rPh sb="120" eb="121">
      <t>スク</t>
    </rPh>
    <rPh sb="123" eb="124">
      <t>キビ</t>
    </rPh>
    <rPh sb="126" eb="128">
      <t>シキン</t>
    </rPh>
    <rPh sb="128" eb="130">
      <t>ジョウキョウ</t>
    </rPh>
    <rPh sb="188" eb="190">
      <t>ルイジ</t>
    </rPh>
    <rPh sb="190" eb="192">
      <t>ダンタイ</t>
    </rPh>
    <rPh sb="202" eb="204">
      <t>イゼン</t>
    </rPh>
    <rPh sb="215" eb="217">
      <t>ジョウキョウ</t>
    </rPh>
    <rPh sb="224" eb="227">
      <t>ゼンネンド</t>
    </rPh>
    <rPh sb="228" eb="229">
      <t>クラ</t>
    </rPh>
    <rPh sb="234" eb="236">
      <t>カイゼン</t>
    </rPh>
    <rPh sb="250" eb="253">
      <t>ゼンネンド</t>
    </rPh>
    <rPh sb="256" eb="257">
      <t>クラ</t>
    </rPh>
    <rPh sb="258" eb="260">
      <t>ジョウショウ</t>
    </rPh>
    <rPh sb="270" eb="272">
      <t>シタマワ</t>
    </rPh>
    <rPh sb="273" eb="275">
      <t>スイジュン</t>
    </rPh>
    <rPh sb="302" eb="304">
      <t>ヒツヨウ</t>
    </rPh>
    <rPh sb="328" eb="330">
      <t>チカヅ</t>
    </rPh>
    <rPh sb="341" eb="342">
      <t>ヒ</t>
    </rPh>
    <rPh sb="343" eb="344">
      <t>ツヅ</t>
    </rPh>
    <rPh sb="386" eb="388">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</si>
</sst>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0.47</c:v>
                </c:pt>
                <c:pt idx="1">
                  <c:v>0.26</c:v>
                </c:pt>
                <c:pt idx="2">
                  <c:v>0.26</c:v>
                </c:pt>
                <c:pt idx="3">
                  <c:v>0.25</c:v>
                </c:pt>
                <c:pt idx="4">
                  <c:v>0.57999999999999996</c:v>
                </c:pt>
              </c:numCache>
            </c:numRef>
          </c:val>
          <c:extLst>
            <c:ext xmlns:c16="http://schemas.microsoft.com/office/drawing/2014/chart" uri="{C3380CC4-5D6E-409C-BE32-E72D297353CC}">
              <c16:uniqueId val="{00000000-9705-490C-804A-6113D3DFAD7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9705-490C-804A-6113D3DFAD7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ED-47AA-860B-8B7403907EF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E6ED-47AA-860B-8B7403907EF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94.22</c:v>
                </c:pt>
                <c:pt idx="1">
                  <c:v>94.67</c:v>
                </c:pt>
                <c:pt idx="2">
                  <c:v>94.78</c:v>
                </c:pt>
                <c:pt idx="3">
                  <c:v>95.65</c:v>
                </c:pt>
                <c:pt idx="4">
                  <c:v>95.87</c:v>
                </c:pt>
              </c:numCache>
            </c:numRef>
          </c:val>
          <c:extLst>
            <c:ext xmlns:c16="http://schemas.microsoft.com/office/drawing/2014/chart" uri="{C3380CC4-5D6E-409C-BE32-E72D297353CC}">
              <c16:uniqueId val="{00000000-8C1A-48E8-8AD4-74B239C91AA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8C1A-48E8-8AD4-74B239C91AA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98.01</c:v>
                </c:pt>
                <c:pt idx="1">
                  <c:v>105.29</c:v>
                </c:pt>
                <c:pt idx="2">
                  <c:v>103.34</c:v>
                </c:pt>
                <c:pt idx="3">
                  <c:v>104.28</c:v>
                </c:pt>
                <c:pt idx="4">
                  <c:v>102.77</c:v>
                </c:pt>
              </c:numCache>
            </c:numRef>
          </c:val>
          <c:extLst>
            <c:ext xmlns:c16="http://schemas.microsoft.com/office/drawing/2014/chart" uri="{C3380CC4-5D6E-409C-BE32-E72D297353CC}">
              <c16:uniqueId val="{00000000-32EB-4DA5-898B-6394D1680FC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32EB-4DA5-898B-6394D1680FC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8.51</c:v>
                </c:pt>
                <c:pt idx="1">
                  <c:v>11.15</c:v>
                </c:pt>
                <c:pt idx="2">
                  <c:v>13.76</c:v>
                </c:pt>
                <c:pt idx="3">
                  <c:v>16.32</c:v>
                </c:pt>
                <c:pt idx="4">
                  <c:v>18.73</c:v>
                </c:pt>
              </c:numCache>
            </c:numRef>
          </c:val>
          <c:extLst>
            <c:ext xmlns:c16="http://schemas.microsoft.com/office/drawing/2014/chart" uri="{C3380CC4-5D6E-409C-BE32-E72D297353CC}">
              <c16:uniqueId val="{00000000-61EA-4089-AB68-6173A781BB8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61EA-4089-AB68-6173A781BB8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77-4798-9845-3479C58140D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7677-4798-9845-3479C58140D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1.97</c:v>
                </c:pt>
                <c:pt idx="1">
                  <c:v>0</c:v>
                </c:pt>
                <c:pt idx="2">
                  <c:v>0</c:v>
                </c:pt>
                <c:pt idx="3">
                  <c:v>0</c:v>
                </c:pt>
                <c:pt idx="4">
                  <c:v>0</c:v>
                </c:pt>
              </c:numCache>
            </c:numRef>
          </c:val>
          <c:extLst>
            <c:ext xmlns:c16="http://schemas.microsoft.com/office/drawing/2014/chart" uri="{C3380CC4-5D6E-409C-BE32-E72D297353CC}">
              <c16:uniqueId val="{00000000-4AA4-4011-B944-C68F4A2DE5A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4AA4-4011-B944-C68F4A2DE5A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33.28</c:v>
                </c:pt>
                <c:pt idx="1">
                  <c:v>24.21</c:v>
                </c:pt>
                <c:pt idx="2">
                  <c:v>25.41</c:v>
                </c:pt>
                <c:pt idx="3">
                  <c:v>36.01</c:v>
                </c:pt>
                <c:pt idx="4">
                  <c:v>35.64</c:v>
                </c:pt>
              </c:numCache>
            </c:numRef>
          </c:val>
          <c:extLst>
            <c:ext xmlns:c16="http://schemas.microsoft.com/office/drawing/2014/chart" uri="{C3380CC4-5D6E-409C-BE32-E72D297353CC}">
              <c16:uniqueId val="{00000000-A474-4A9C-9A46-8CDA5444198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A474-4A9C-9A46-8CDA5444198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998.2</c:v>
                </c:pt>
                <c:pt idx="1">
                  <c:v>1021.81</c:v>
                </c:pt>
                <c:pt idx="2">
                  <c:v>902.85</c:v>
                </c:pt>
                <c:pt idx="3">
                  <c:v>889.05</c:v>
                </c:pt>
                <c:pt idx="4">
                  <c:v>860.62</c:v>
                </c:pt>
              </c:numCache>
            </c:numRef>
          </c:val>
          <c:extLst>
            <c:ext xmlns:c16="http://schemas.microsoft.com/office/drawing/2014/chart" uri="{C3380CC4-5D6E-409C-BE32-E72D297353CC}">
              <c16:uniqueId val="{00000000-8B92-4DD5-B17F-F55110368A6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8B92-4DD5-B17F-F55110368A6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68.86</c:v>
                </c:pt>
                <c:pt idx="1">
                  <c:v>75.44</c:v>
                </c:pt>
                <c:pt idx="2">
                  <c:v>70.760000000000005</c:v>
                </c:pt>
                <c:pt idx="3">
                  <c:v>74.95</c:v>
                </c:pt>
                <c:pt idx="4">
                  <c:v>93.98</c:v>
                </c:pt>
              </c:numCache>
            </c:numRef>
          </c:val>
          <c:extLst>
            <c:ext xmlns:c16="http://schemas.microsoft.com/office/drawing/2014/chart" uri="{C3380CC4-5D6E-409C-BE32-E72D297353CC}">
              <c16:uniqueId val="{00000000-A0BB-4FF4-8DFD-E21B90162DF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A0BB-4FF4-8DFD-E21B90162DF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226.55</c:v>
                </c:pt>
                <c:pt idx="1">
                  <c:v>204.59</c:v>
                </c:pt>
                <c:pt idx="2">
                  <c:v>209.06</c:v>
                </c:pt>
                <c:pt idx="3">
                  <c:v>206.73</c:v>
                </c:pt>
                <c:pt idx="4">
                  <c:v>163.72999999999999</c:v>
                </c:pt>
              </c:numCache>
            </c:numRef>
          </c:val>
          <c:extLst>
            <c:ext xmlns:c16="http://schemas.microsoft.com/office/drawing/2014/chart" uri="{C3380CC4-5D6E-409C-BE32-E72D297353CC}">
              <c16:uniqueId val="{00000000-1E69-47C9-A75C-935C75E93A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1E69-47C9-A75C-935C75E93A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6" sqref="AD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滋賀県　湖南市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54601</v>
      </c>
      <c r="AM8" s="45"/>
      <c r="AN8" s="45"/>
      <c r="AO8" s="45"/>
      <c r="AP8" s="45"/>
      <c r="AQ8" s="45"/>
      <c r="AR8" s="45"/>
      <c r="AS8" s="45"/>
      <c r="AT8" s="46">
        <f>データ!T6</f>
        <v>70.400000000000006</v>
      </c>
      <c r="AU8" s="46"/>
      <c r="AV8" s="46"/>
      <c r="AW8" s="46"/>
      <c r="AX8" s="46"/>
      <c r="AY8" s="46"/>
      <c r="AZ8" s="46"/>
      <c r="BA8" s="46"/>
      <c r="BB8" s="46">
        <f>データ!U6</f>
        <v>775.58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54.25</v>
      </c>
      <c r="J10" s="46"/>
      <c r="K10" s="46"/>
      <c r="L10" s="46"/>
      <c r="M10" s="46"/>
      <c r="N10" s="46"/>
      <c r="O10" s="46"/>
      <c r="P10" s="46">
        <f>データ!P6</f>
        <v>97.37</v>
      </c>
      <c r="Q10" s="46"/>
      <c r="R10" s="46"/>
      <c r="S10" s="46"/>
      <c r="T10" s="46"/>
      <c r="U10" s="46"/>
      <c r="V10" s="46"/>
      <c r="W10" s="46">
        <f>データ!Q6</f>
        <v>87.36</v>
      </c>
      <c r="X10" s="46"/>
      <c r="Y10" s="46"/>
      <c r="Z10" s="46"/>
      <c r="AA10" s="46"/>
      <c r="AB10" s="46"/>
      <c r="AC10" s="46"/>
      <c r="AD10" s="45">
        <f>データ!R6</f>
        <v>2478</v>
      </c>
      <c r="AE10" s="45"/>
      <c r="AF10" s="45"/>
      <c r="AG10" s="45"/>
      <c r="AH10" s="45"/>
      <c r="AI10" s="45"/>
      <c r="AJ10" s="45"/>
      <c r="AK10" s="2"/>
      <c r="AL10" s="45">
        <f>データ!V6</f>
        <v>52962</v>
      </c>
      <c r="AM10" s="45"/>
      <c r="AN10" s="45"/>
      <c r="AO10" s="45"/>
      <c r="AP10" s="45"/>
      <c r="AQ10" s="45"/>
      <c r="AR10" s="45"/>
      <c r="AS10" s="45"/>
      <c r="AT10" s="46">
        <f>データ!W6</f>
        <v>17.690000000000001</v>
      </c>
      <c r="AU10" s="46"/>
      <c r="AV10" s="46"/>
      <c r="AW10" s="46"/>
      <c r="AX10" s="46"/>
      <c r="AY10" s="46"/>
      <c r="AZ10" s="46"/>
      <c r="BA10" s="46"/>
      <c r="BB10" s="46">
        <f>データ!X6</f>
        <v>2993.89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112</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ZG6Xl9eniTYMssz0wvcKnz1yBlQVa3lyDr4PAzteUxtc7JlQWpYPZbTTBEN151RuDMagUAfeXbX2vq1U4kxKgg==" saltValue="lQMv7eFxnvw1L9Usvtjy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2022</v>
      </c>
      <c r="C6" s="19">
        <f t="shared" ref="C6:X6" si="3">C7</f>
        <v>252115</v>
      </c>
      <c r="D6" s="19">
        <f t="shared" si="3"/>
        <v>46</v>
      </c>
      <c r="E6" s="19">
        <f t="shared" si="3"/>
        <v>17</v>
      </c>
      <c r="F6" s="19">
        <f t="shared" si="3"/>
        <v>1</v>
      </c>
      <c r="G6" s="19">
        <f t="shared" si="3"/>
        <v>0</v>
      </c>
      <c r="H6" s="19" t="str">
        <f t="shared" si="3"/>
        <v>滋賀県　湖南市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54.25</v>
      </c>
      <c r="P6" s="20">
        <f t="shared" si="3"/>
        <v>97.37</v>
      </c>
      <c r="Q6" s="20">
        <f t="shared" si="3"/>
        <v>87.36</v>
      </c>
      <c r="R6" s="20">
        <f t="shared" si="3"/>
        <v>2478</v>
      </c>
      <c r="S6" s="20">
        <f t="shared" si="3"/>
        <v>54601</v>
      </c>
      <c r="T6" s="20">
        <f t="shared" si="3"/>
        <v>70.400000000000006</v>
      </c>
      <c r="U6" s="20">
        <f t="shared" si="3"/>
        <v>775.58</v>
      </c>
      <c r="V6" s="20">
        <f t="shared" si="3"/>
        <v>52962</v>
      </c>
      <c r="W6" s="20">
        <f t="shared" si="3"/>
        <v>17.690000000000001</v>
      </c>
      <c r="X6" s="20">
        <f t="shared" si="3"/>
        <v>2993.89</v>
      </c>
      <c r="Y6" s="21">
        <f>IF(Y7="",NA(),Y7)</f>
        <v>98.01</v>
      </c>
      <c r="Z6" s="21">
        <f t="shared" ref="Z6:AH6" si="4">IF(Z7="",NA(),Z7)</f>
        <v>105.29</v>
      </c>
      <c r="AA6" s="21">
        <f t="shared" si="4"/>
        <v>103.34</v>
      </c>
      <c r="AB6" s="21">
        <f t="shared" si="4"/>
        <v>104.28</v>
      </c>
      <c r="AC6" s="21">
        <f t="shared" si="4"/>
        <v>102.77</v>
      </c>
      <c r="AD6" s="21">
        <f t="shared" si="4"/>
        <v>106.9</v>
      </c>
      <c r="AE6" s="21">
        <f t="shared" si="4"/>
        <v>106.99</v>
      </c>
      <c r="AF6" s="21">
        <f t="shared" si="4"/>
        <v>107.85</v>
      </c>
      <c r="AG6" s="21">
        <f t="shared" si="4"/>
        <v>108.04</v>
      </c>
      <c r="AH6" s="21">
        <f t="shared" si="4"/>
        <v>107.49</v>
      </c>
      <c r="AI6" s="20" t="str">
        <f>IF(AI7="","",IF(AI7="-","【-】","【"&amp;SUBSTITUTE(TEXT(AI7,"#,##0.00"),"-","△")&amp;"】"))</f>
        <v>【106.11】</v>
      </c>
      <c r="AJ6" s="21">
        <f>IF(AJ7="",NA(),AJ7)</f>
        <v>1.97</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33.28</v>
      </c>
      <c r="AV6" s="21">
        <f t="shared" ref="AV6:BD6" si="6">IF(AV7="",NA(),AV7)</f>
        <v>24.21</v>
      </c>
      <c r="AW6" s="21">
        <f t="shared" si="6"/>
        <v>25.41</v>
      </c>
      <c r="AX6" s="21">
        <f t="shared" si="6"/>
        <v>36.01</v>
      </c>
      <c r="AY6" s="21">
        <f t="shared" si="6"/>
        <v>35.64</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998.2</v>
      </c>
      <c r="BG6" s="21">
        <f t="shared" ref="BG6:BO6" si="7">IF(BG7="",NA(),BG7)</f>
        <v>1021.81</v>
      </c>
      <c r="BH6" s="21">
        <f t="shared" si="7"/>
        <v>902.85</v>
      </c>
      <c r="BI6" s="21">
        <f t="shared" si="7"/>
        <v>889.05</v>
      </c>
      <c r="BJ6" s="21">
        <f t="shared" si="7"/>
        <v>860.62</v>
      </c>
      <c r="BK6" s="21">
        <f t="shared" si="7"/>
        <v>820.36</v>
      </c>
      <c r="BL6" s="21">
        <f t="shared" si="7"/>
        <v>847.44</v>
      </c>
      <c r="BM6" s="21">
        <f t="shared" si="7"/>
        <v>857.88</v>
      </c>
      <c r="BN6" s="21">
        <f t="shared" si="7"/>
        <v>825.1</v>
      </c>
      <c r="BO6" s="21">
        <f t="shared" si="7"/>
        <v>789.87</v>
      </c>
      <c r="BP6" s="20" t="str">
        <f>IF(BP7="","",IF(BP7="-","【-】","【"&amp;SUBSTITUTE(TEXT(BP7,"#,##0.00"),"-","△")&amp;"】"))</f>
        <v>【652.82】</v>
      </c>
      <c r="BQ6" s="21">
        <f>IF(BQ7="",NA(),BQ7)</f>
        <v>68.86</v>
      </c>
      <c r="BR6" s="21">
        <f t="shared" ref="BR6:BZ6" si="8">IF(BR7="",NA(),BR7)</f>
        <v>75.44</v>
      </c>
      <c r="BS6" s="21">
        <f t="shared" si="8"/>
        <v>70.760000000000005</v>
      </c>
      <c r="BT6" s="21">
        <f t="shared" si="8"/>
        <v>74.95</v>
      </c>
      <c r="BU6" s="21">
        <f t="shared" si="8"/>
        <v>93.98</v>
      </c>
      <c r="BV6" s="21">
        <f t="shared" si="8"/>
        <v>95.4</v>
      </c>
      <c r="BW6" s="21">
        <f t="shared" si="8"/>
        <v>94.69</v>
      </c>
      <c r="BX6" s="21">
        <f t="shared" si="8"/>
        <v>94.97</v>
      </c>
      <c r="BY6" s="21">
        <f t="shared" si="8"/>
        <v>97.07</v>
      </c>
      <c r="BZ6" s="21">
        <f t="shared" si="8"/>
        <v>98.06</v>
      </c>
      <c r="CA6" s="20" t="str">
        <f>IF(CA7="","",IF(CA7="-","【-】","【"&amp;SUBSTITUTE(TEXT(CA7,"#,##0.00"),"-","△")&amp;"】"))</f>
        <v>【97.61】</v>
      </c>
      <c r="CB6" s="21">
        <f>IF(CB7="",NA(),CB7)</f>
        <v>226.55</v>
      </c>
      <c r="CC6" s="21">
        <f t="shared" ref="CC6:CK6" si="9">IF(CC7="",NA(),CC7)</f>
        <v>204.59</v>
      </c>
      <c r="CD6" s="21">
        <f t="shared" si="9"/>
        <v>209.06</v>
      </c>
      <c r="CE6" s="21">
        <f t="shared" si="9"/>
        <v>206.73</v>
      </c>
      <c r="CF6" s="21">
        <f t="shared" si="9"/>
        <v>163.72999999999999</v>
      </c>
      <c r="CG6" s="21">
        <f t="shared" si="9"/>
        <v>163.19999999999999</v>
      </c>
      <c r="CH6" s="21">
        <f t="shared" si="9"/>
        <v>159.78</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94.22</v>
      </c>
      <c r="CY6" s="21">
        <f t="shared" ref="CY6:DG6" si="11">IF(CY7="",NA(),CY7)</f>
        <v>94.67</v>
      </c>
      <c r="CZ6" s="21">
        <f t="shared" si="11"/>
        <v>94.78</v>
      </c>
      <c r="DA6" s="21">
        <f t="shared" si="11"/>
        <v>95.65</v>
      </c>
      <c r="DB6" s="21">
        <f t="shared" si="11"/>
        <v>95.87</v>
      </c>
      <c r="DC6" s="21">
        <f t="shared" si="11"/>
        <v>92.55</v>
      </c>
      <c r="DD6" s="21">
        <f t="shared" si="11"/>
        <v>92.62</v>
      </c>
      <c r="DE6" s="21">
        <f t="shared" si="11"/>
        <v>92.72</v>
      </c>
      <c r="DF6" s="21">
        <f t="shared" si="11"/>
        <v>92.88</v>
      </c>
      <c r="DG6" s="21">
        <f t="shared" si="11"/>
        <v>92.9</v>
      </c>
      <c r="DH6" s="20" t="str">
        <f>IF(DH7="","",IF(DH7="-","【-】","【"&amp;SUBSTITUTE(TEXT(DH7,"#,##0.00"),"-","△")&amp;"】"))</f>
        <v>【95.82】</v>
      </c>
      <c r="DI6" s="21">
        <f>IF(DI7="",NA(),DI7)</f>
        <v>8.51</v>
      </c>
      <c r="DJ6" s="21">
        <f t="shared" ref="DJ6:DR6" si="12">IF(DJ7="",NA(),DJ7)</f>
        <v>11.15</v>
      </c>
      <c r="DK6" s="21">
        <f t="shared" si="12"/>
        <v>13.76</v>
      </c>
      <c r="DL6" s="21">
        <f t="shared" si="12"/>
        <v>16.32</v>
      </c>
      <c r="DM6" s="21">
        <f t="shared" si="12"/>
        <v>18.73</v>
      </c>
      <c r="DN6" s="21">
        <f t="shared" si="12"/>
        <v>26.13</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1.03</v>
      </c>
      <c r="DZ6" s="21">
        <f t="shared" si="13"/>
        <v>1.43</v>
      </c>
      <c r="EA6" s="21">
        <f t="shared" si="13"/>
        <v>1.22</v>
      </c>
      <c r="EB6" s="21">
        <f t="shared" si="13"/>
        <v>1.61</v>
      </c>
      <c r="EC6" s="21">
        <f t="shared" si="13"/>
        <v>2.08</v>
      </c>
      <c r="ED6" s="20" t="str">
        <f>IF(ED7="","",IF(ED7="-","【-】","【"&amp;SUBSTITUTE(TEXT(ED7,"#,##0.00"),"-","△")&amp;"】"))</f>
        <v>【7.62】</v>
      </c>
      <c r="EE6" s="21">
        <f>IF(EE7="",NA(),EE7)</f>
        <v>0.47</v>
      </c>
      <c r="EF6" s="21">
        <f t="shared" ref="EF6:EN6" si="14">IF(EF7="",NA(),EF7)</f>
        <v>0.26</v>
      </c>
      <c r="EG6" s="21">
        <f t="shared" si="14"/>
        <v>0.26</v>
      </c>
      <c r="EH6" s="21">
        <f t="shared" si="14"/>
        <v>0.25</v>
      </c>
      <c r="EI6" s="21">
        <f t="shared" si="14"/>
        <v>0.57999999999999996</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2">
      <c r="A7" s="14"/>
      <c r="B7" s="23">
        <v>2022</v>
      </c>
      <c r="C7" s="23">
        <v>252115</v>
      </c>
      <c r="D7" s="23">
        <v>46</v>
      </c>
      <c r="E7" s="23">
        <v>17</v>
      </c>
      <c r="F7" s="23">
        <v>1</v>
      </c>
      <c r="G7" s="23">
        <v>0</v>
      </c>
      <c r="H7" s="23" t="s">
        <v>95</v>
      </c>
      <c r="I7" s="23" t="s">
        <v>96</v>
      </c>
      <c r="J7" s="23" t="s">
        <v>97</v>
      </c>
      <c r="K7" s="23" t="s">
        <v>98</v>
      </c>
      <c r="L7" s="23" t="s">
        <v>99</v>
      </c>
      <c r="M7" s="23" t="s">
        <v>100</v>
      </c>
      <c r="N7" s="24" t="s">
        <v>101</v>
      </c>
      <c r="O7" s="24">
        <v>54.25</v>
      </c>
      <c r="P7" s="24">
        <v>97.37</v>
      </c>
      <c r="Q7" s="24">
        <v>87.36</v>
      </c>
      <c r="R7" s="24">
        <v>2478</v>
      </c>
      <c r="S7" s="24">
        <v>54601</v>
      </c>
      <c r="T7" s="24">
        <v>70.400000000000006</v>
      </c>
      <c r="U7" s="24">
        <v>775.58</v>
      </c>
      <c r="V7" s="24">
        <v>52962</v>
      </c>
      <c r="W7" s="24">
        <v>17.690000000000001</v>
      </c>
      <c r="X7" s="24">
        <v>2993.89</v>
      </c>
      <c r="Y7" s="24">
        <v>98.01</v>
      </c>
      <c r="Z7" s="24">
        <v>105.29</v>
      </c>
      <c r="AA7" s="24">
        <v>103.34</v>
      </c>
      <c r="AB7" s="24">
        <v>104.28</v>
      </c>
      <c r="AC7" s="24">
        <v>102.77</v>
      </c>
      <c r="AD7" s="24">
        <v>106.9</v>
      </c>
      <c r="AE7" s="24">
        <v>106.99</v>
      </c>
      <c r="AF7" s="24">
        <v>107.85</v>
      </c>
      <c r="AG7" s="24">
        <v>108.04</v>
      </c>
      <c r="AH7" s="24">
        <v>107.49</v>
      </c>
      <c r="AI7" s="24">
        <v>106.11</v>
      </c>
      <c r="AJ7" s="24">
        <v>1.97</v>
      </c>
      <c r="AK7" s="24">
        <v>0</v>
      </c>
      <c r="AL7" s="24">
        <v>0</v>
      </c>
      <c r="AM7" s="24">
        <v>0</v>
      </c>
      <c r="AN7" s="24">
        <v>0</v>
      </c>
      <c r="AO7" s="24">
        <v>9.06</v>
      </c>
      <c r="AP7" s="24">
        <v>7.42</v>
      </c>
      <c r="AQ7" s="24">
        <v>4.72</v>
      </c>
      <c r="AR7" s="24">
        <v>4.49</v>
      </c>
      <c r="AS7" s="24">
        <v>5.41</v>
      </c>
      <c r="AT7" s="24">
        <v>3.15</v>
      </c>
      <c r="AU7" s="24">
        <v>33.28</v>
      </c>
      <c r="AV7" s="24">
        <v>24.21</v>
      </c>
      <c r="AW7" s="24">
        <v>25.41</v>
      </c>
      <c r="AX7" s="24">
        <v>36.01</v>
      </c>
      <c r="AY7" s="24">
        <v>35.64</v>
      </c>
      <c r="AZ7" s="24">
        <v>76.31</v>
      </c>
      <c r="BA7" s="24">
        <v>68.180000000000007</v>
      </c>
      <c r="BB7" s="24">
        <v>67.930000000000007</v>
      </c>
      <c r="BC7" s="24">
        <v>68.53</v>
      </c>
      <c r="BD7" s="24">
        <v>69.180000000000007</v>
      </c>
      <c r="BE7" s="24">
        <v>73.44</v>
      </c>
      <c r="BF7" s="24">
        <v>998.2</v>
      </c>
      <c r="BG7" s="24">
        <v>1021.81</v>
      </c>
      <c r="BH7" s="24">
        <v>902.85</v>
      </c>
      <c r="BI7" s="24">
        <v>889.05</v>
      </c>
      <c r="BJ7" s="24">
        <v>860.62</v>
      </c>
      <c r="BK7" s="24">
        <v>820.36</v>
      </c>
      <c r="BL7" s="24">
        <v>847.44</v>
      </c>
      <c r="BM7" s="24">
        <v>857.88</v>
      </c>
      <c r="BN7" s="24">
        <v>825.1</v>
      </c>
      <c r="BO7" s="24">
        <v>789.87</v>
      </c>
      <c r="BP7" s="24">
        <v>652.82000000000005</v>
      </c>
      <c r="BQ7" s="24">
        <v>68.86</v>
      </c>
      <c r="BR7" s="24">
        <v>75.44</v>
      </c>
      <c r="BS7" s="24">
        <v>70.760000000000005</v>
      </c>
      <c r="BT7" s="24">
        <v>74.95</v>
      </c>
      <c r="BU7" s="24">
        <v>93.98</v>
      </c>
      <c r="BV7" s="24">
        <v>95.4</v>
      </c>
      <c r="BW7" s="24">
        <v>94.69</v>
      </c>
      <c r="BX7" s="24">
        <v>94.97</v>
      </c>
      <c r="BY7" s="24">
        <v>97.07</v>
      </c>
      <c r="BZ7" s="24">
        <v>98.06</v>
      </c>
      <c r="CA7" s="24">
        <v>97.61</v>
      </c>
      <c r="CB7" s="24">
        <v>226.55</v>
      </c>
      <c r="CC7" s="24">
        <v>204.59</v>
      </c>
      <c r="CD7" s="24">
        <v>209.06</v>
      </c>
      <c r="CE7" s="24">
        <v>206.73</v>
      </c>
      <c r="CF7" s="24">
        <v>163.72999999999999</v>
      </c>
      <c r="CG7" s="24">
        <v>163.19999999999999</v>
      </c>
      <c r="CH7" s="24">
        <v>159.78</v>
      </c>
      <c r="CI7" s="24">
        <v>159.49</v>
      </c>
      <c r="CJ7" s="24">
        <v>157.81</v>
      </c>
      <c r="CK7" s="24">
        <v>157.37</v>
      </c>
      <c r="CL7" s="24">
        <v>138.29</v>
      </c>
      <c r="CM7" s="24" t="s">
        <v>101</v>
      </c>
      <c r="CN7" s="24" t="s">
        <v>101</v>
      </c>
      <c r="CO7" s="24" t="s">
        <v>101</v>
      </c>
      <c r="CP7" s="24" t="s">
        <v>101</v>
      </c>
      <c r="CQ7" s="24" t="s">
        <v>101</v>
      </c>
      <c r="CR7" s="24">
        <v>65.040000000000006</v>
      </c>
      <c r="CS7" s="24">
        <v>68.31</v>
      </c>
      <c r="CT7" s="24">
        <v>65.28</v>
      </c>
      <c r="CU7" s="24">
        <v>64.92</v>
      </c>
      <c r="CV7" s="24">
        <v>64.14</v>
      </c>
      <c r="CW7" s="24">
        <v>59.1</v>
      </c>
      <c r="CX7" s="24">
        <v>94.22</v>
      </c>
      <c r="CY7" s="24">
        <v>94.67</v>
      </c>
      <c r="CZ7" s="24">
        <v>94.78</v>
      </c>
      <c r="DA7" s="24">
        <v>95.65</v>
      </c>
      <c r="DB7" s="24">
        <v>95.87</v>
      </c>
      <c r="DC7" s="24">
        <v>92.55</v>
      </c>
      <c r="DD7" s="24">
        <v>92.62</v>
      </c>
      <c r="DE7" s="24">
        <v>92.72</v>
      </c>
      <c r="DF7" s="24">
        <v>92.88</v>
      </c>
      <c r="DG7" s="24">
        <v>92.9</v>
      </c>
      <c r="DH7" s="24">
        <v>95.82</v>
      </c>
      <c r="DI7" s="24">
        <v>8.51</v>
      </c>
      <c r="DJ7" s="24">
        <v>11.15</v>
      </c>
      <c r="DK7" s="24">
        <v>13.76</v>
      </c>
      <c r="DL7" s="24">
        <v>16.32</v>
      </c>
      <c r="DM7" s="24">
        <v>18.73</v>
      </c>
      <c r="DN7" s="24">
        <v>26.13</v>
      </c>
      <c r="DO7" s="24">
        <v>26.36</v>
      </c>
      <c r="DP7" s="24">
        <v>23.79</v>
      </c>
      <c r="DQ7" s="24">
        <v>25.66</v>
      </c>
      <c r="DR7" s="24">
        <v>27.46</v>
      </c>
      <c r="DS7" s="24">
        <v>39.74</v>
      </c>
      <c r="DT7" s="24">
        <v>0</v>
      </c>
      <c r="DU7" s="24">
        <v>0</v>
      </c>
      <c r="DV7" s="24">
        <v>0</v>
      </c>
      <c r="DW7" s="24">
        <v>0</v>
      </c>
      <c r="DX7" s="24">
        <v>0</v>
      </c>
      <c r="DY7" s="24">
        <v>1.03</v>
      </c>
      <c r="DZ7" s="24">
        <v>1.43</v>
      </c>
      <c r="EA7" s="24">
        <v>1.22</v>
      </c>
      <c r="EB7" s="24">
        <v>1.61</v>
      </c>
      <c r="EC7" s="24">
        <v>2.08</v>
      </c>
      <c r="ED7" s="24">
        <v>7.62</v>
      </c>
      <c r="EE7" s="24">
        <v>0.47</v>
      </c>
      <c r="EF7" s="24">
        <v>0.26</v>
      </c>
      <c r="EG7" s="24">
        <v>0.26</v>
      </c>
      <c r="EH7" s="24">
        <v>0.25</v>
      </c>
      <c r="EI7" s="24">
        <v>0.57999999999999996</v>
      </c>
      <c r="EJ7" s="24">
        <v>0.1</v>
      </c>
      <c r="EK7" s="24">
        <v>0.09</v>
      </c>
      <c r="EL7" s="24">
        <v>0.09</v>
      </c>
      <c r="EM7" s="24">
        <v>0.17</v>
      </c>
      <c r="EN7" s="24">
        <v>0.13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2024-02-02T06:37:12Z</cp:lastPrinted>
  <dcterms:created xsi:type="dcterms:W3CDTF">2023-12-12T00:48:25Z</dcterms:created>
  <dcterms:modified xsi:type="dcterms:W3CDTF">2024-02-02T06:40:50Z</dcterms:modified>
  <cp:category/>
</cp:coreProperties>
</file>