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nfile1\(新)groups\11上下水道事業所\（原課）上下水道課\P08上下水道課\2水道庶務\1一般\各種照会・回答\R6調査\R7.2.13経営分析比較表\"/>
    </mc:Choice>
  </mc:AlternateContent>
  <xr:revisionPtr revIDLastSave="0" documentId="13_ncr:1_{BC6B1331-4F41-4CFD-A61C-1279C829A0D8}" xr6:coauthVersionLast="47" xr6:coauthVersionMax="47" xr10:uidLastSave="{00000000-0000-0000-0000-000000000000}"/>
  <workbookProtection workbookAlgorithmName="SHA-512" workbookHashValue="QFJDukEcDttdSsLhC9+2epDCHsvLZK9tzqU5PF+13gvbYDGYN2W8WMLFm6fW8hjO0+VdyQWidbDkqaxV0WdJdg==" workbookSaltValue="rOYQMs6PUk3TD2ZNfD2Dkw=="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E85" i="4"/>
  <c r="BB10" i="4"/>
  <c r="AT10" i="4"/>
  <c r="AL10" i="4"/>
  <c r="W10"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<sst xmlns="http://schemas.openxmlformats.org/spreadsheetml/2006/main" count="228" uniqueCount="112">
  <si>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</si>
  <si>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</si>
  <si>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</si>
  <si>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</si>
  <si>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</si>
  <si>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</si>
  <si>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</si>
  <si>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</si>
  <si>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</si>
  <si>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</si>
  <si>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</si>
  <si>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</si>
  <si>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</si>
  <si>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</si>
  <si>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</si>
  <si>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</si>
  <si>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</si>
  <si>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</si>
  <si>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</si>
  <si>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</si>
  <si>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</si>
  <si>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</si>
  <si>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</si>
  <si>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</si>
  <si>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</si>
  <si>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</si>
  <si>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</si>
  <si>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</si>
  <si>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</si>
  <si>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</si>
  <si>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</si>
  <si>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</si>
  <si>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</si>
  <si>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</si>
  <si>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</si>
  <si>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</si>
  <si>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</si>
  <si>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</si>
  <si>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</si>
  <si>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</si>
  <si>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</si>
  <si>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</si>
  <si>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</si>
  <si>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</si>
  <si>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</si>
  <si>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</si>
  <si>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</si>
  <si>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</si>
  <si>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</si>
  <si>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</si>
  <si>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</si>
  <si>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</si>
  <si>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</si>
  <si>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</si>
  <si>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</si>
  <si>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</si>
  <si>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</si>
  <si>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</si>
  <si>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</si>
  <si>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</si>
  <si>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</si>
  <si>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</si>
  <si>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</si>
  <si>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</si>
  <si>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</si>
  <si>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</si>
  <si>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</si>
  <si>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</si>
  <si>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</si>
  <si>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</si>
  <si>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</si>
  <si>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</si>
  <si>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</si>
  <si>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</si>
  <si>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</si>
  <si>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</si>
  <si>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</si>
  <si>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</si>
  <si>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</si>
  <si>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</si>
  <si>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</si>
  <si>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</si>
  <si>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</si>
  <si>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</si>
  <si>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</si>
  <si>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</si>
  <si>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</si>
  <si>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</si>
  <si>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</si>
  <si>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</si>
  <si>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</si>
  <si>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</si>
  <si>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</si>
  <si>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</si>
  <si>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</si>
  <si>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</si>
  <si>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</si>
  <si>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</si>
  <si>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</si>
  <si>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</si>
  <si>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</si>
  <si>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</si>
  <si>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</si>
  <si>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</si>
  <si>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</si>
  <si>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</si>
  <si>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</si>
  <si>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</si>
  <si>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</si>
  <si>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については年々増加傾向にあり、令和２年度には50％を超えました。今後もさらに上昇していくことが見込まれるため、更新計画に基づいて施設、老朽管の更新をより効率的に進めていく必要があります。
②管路経年化率は類似団体平均よりも低い水準であるものの③管路更新率が類似団体平均よりも低い水準で推移して管路更新が進んでいない状況を表していることから管路経年化率は今後も上昇していく見込です。管路についても今後老朽化が進んでいくため、計画的に管路更新を進めていく必要があります。</t>
    <phoneticPr fontId="4"/>
  </si>
  <si>
    <t>経営の健全性・効率性については、流動比率が類似団体平均を下回っていますが、それ以外の項目については上回っており、概ね健全な状態であると考えます。しかし、人口減少に伴う有収水量の減少や企業債残高の増加等により、今後は経営状態が悪化していく見込みです。また、老朽化の状況は現状においても類似団体平均を下回っている状態であり、今後多額の更新費用が必要となることにより、経営を圧迫していくことが予想されます。現在も更新計画や経営戦略を基に事業を進めているところですが、年々変化していく状況に対応するため、必要に応じて計画を見直しながら、将来的に持続可能な事業運営に努めていきます。</t>
    <phoneticPr fontId="4"/>
  </si>
  <si>
    <t xml:space="preserve">①経常収支比率および⑤料金回収率がともに100％を上回っていることから、単年度の経常収支が黒字であり、かつ給水に係る費用を給水収益で賄えていることを表しています。料金回収率・経常収支比率ともに類似団体平均を上回っていますが、有形固定資産の移管に伴う長期前受金戻入の発生により営業収益が上昇したことによるものです。依然として、効率的な経営を行い改善する必要があります。
②累積欠損金については、現在発生しておらず健全な状態を維持しています。
③流動比率については、100％を大きく上回っているため、１年以内に支払うべき債務に対して支払うことができる現金等が十分にあることを示しています。
④企業債残高対給水収益比率について、現在は300％を下回っていますが、今後は企業債残高の増加に伴い、企業債残高対給水収益も上昇していく見込みです。企業債残高の抑制を図るため、事業を実施する際の資金バランスについて検討が必要です。
⑥給水原価は類似団体平均を下回っていますが有形固定資産の移管に伴う長期前受金戻入の発生により営業収益が上昇したことによるものです。人口減に伴い有収水量も減少傾向であることから、効率的な経営に取り組んでいく必要があります。
⑦施設利用率および⑧有収率はともに類似団体平均を上回っています。施設を効率よく利用し、施設の稼働が収益につながっているため、健全に運営できています。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</si>
</sst>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0.78</c:v>
                </c:pt>
                <c:pt idx="1">
                  <c:v>0.41</c:v>
                </c:pt>
                <c:pt idx="2">
                  <c:v>0.17</c:v>
                </c:pt>
                <c:pt idx="3">
                  <c:v>0.25</c:v>
                </c:pt>
                <c:pt idx="4">
                  <c:v>0.32</c:v>
                </c:pt>
              </c:numCache>
            </c:numRef>
          </c:val>
          <c:extLst>
            <c:ext xmlns:c16="http://schemas.microsoft.com/office/drawing/2014/chart" uri="{C3380CC4-5D6E-409C-BE32-E72D297353CC}">
              <c16:uniqueId val="{00000000-D700-4442-BA49-E86B559C66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D700-4442-BA49-E86B559C66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56.13</c:v>
                </c:pt>
                <c:pt idx="1">
                  <c:v>63.03</c:v>
                </c:pt>
                <c:pt idx="2">
                  <c:v>60.83</c:v>
                </c:pt>
                <c:pt idx="3">
                  <c:v>60.56</c:v>
                </c:pt>
                <c:pt idx="4">
                  <c:v>58.93</c:v>
                </c:pt>
              </c:numCache>
            </c:numRef>
          </c:val>
          <c:extLst>
            <c:ext xmlns:c16="http://schemas.microsoft.com/office/drawing/2014/chart" uri="{C3380CC4-5D6E-409C-BE32-E72D297353CC}">
              <c16:uniqueId val="{00000000-DEEE-4F3D-A175-BD4931DA2EB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DEEE-4F3D-A175-BD4931DA2EB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90.36</c:v>
                </c:pt>
                <c:pt idx="1">
                  <c:v>89.67</c:v>
                </c:pt>
                <c:pt idx="2">
                  <c:v>91.7</c:v>
                </c:pt>
                <c:pt idx="3">
                  <c:v>90.74</c:v>
                </c:pt>
                <c:pt idx="4">
                  <c:v>92.23</c:v>
                </c:pt>
              </c:numCache>
            </c:numRef>
          </c:val>
          <c:extLst>
            <c:ext xmlns:c16="http://schemas.microsoft.com/office/drawing/2014/chart" uri="{C3380CC4-5D6E-409C-BE32-E72D297353CC}">
              <c16:uniqueId val="{00000000-B585-4425-87D4-F3C6DACB8A1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B585-4425-87D4-F3C6DACB8A1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105.84</c:v>
                </c:pt>
                <c:pt idx="1">
                  <c:v>85.97</c:v>
                </c:pt>
                <c:pt idx="2">
                  <c:v>107.38</c:v>
                </c:pt>
                <c:pt idx="3">
                  <c:v>104.4</c:v>
                </c:pt>
                <c:pt idx="4">
                  <c:v>109.4</c:v>
                </c:pt>
              </c:numCache>
            </c:numRef>
          </c:val>
          <c:extLst>
            <c:ext xmlns:c16="http://schemas.microsoft.com/office/drawing/2014/chart" uri="{C3380CC4-5D6E-409C-BE32-E72D297353CC}">
              <c16:uniqueId val="{00000000-5D34-4EB6-B08F-131FC83CCD0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5D34-4EB6-B08F-131FC83CCD0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49.51</c:v>
                </c:pt>
                <c:pt idx="1">
                  <c:v>50.63</c:v>
                </c:pt>
                <c:pt idx="2">
                  <c:v>52.06</c:v>
                </c:pt>
                <c:pt idx="3">
                  <c:v>52.47</c:v>
                </c:pt>
                <c:pt idx="4">
                  <c:v>53.17</c:v>
                </c:pt>
              </c:numCache>
            </c:numRef>
          </c:val>
          <c:extLst>
            <c:ext xmlns:c16="http://schemas.microsoft.com/office/drawing/2014/chart" uri="{C3380CC4-5D6E-409C-BE32-E72D297353CC}">
              <c16:uniqueId val="{00000000-36A5-413C-B26F-401866FC9A4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36A5-413C-B26F-401866FC9A4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quot;-&quot;">
                  <c:v>21.33</c:v>
                </c:pt>
              </c:numCache>
            </c:numRef>
          </c:val>
          <c:extLst>
            <c:ext xmlns:c16="http://schemas.microsoft.com/office/drawing/2014/chart" uri="{C3380CC4-5D6E-409C-BE32-E72D297353CC}">
              <c16:uniqueId val="{00000000-EF2D-4DB8-A86B-A5B0B7E8038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EF2D-4DB8-A86B-A5B0B7E8038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EF-4899-AD64-A21E3CDD354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8BEF-4899-AD64-A21E3CDD354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354.92</c:v>
                </c:pt>
                <c:pt idx="1">
                  <c:v>265.93</c:v>
                </c:pt>
                <c:pt idx="2">
                  <c:v>382.72</c:v>
                </c:pt>
                <c:pt idx="3">
                  <c:v>313.74</c:v>
                </c:pt>
                <c:pt idx="4">
                  <c:v>319.70999999999998</c:v>
                </c:pt>
              </c:numCache>
            </c:numRef>
          </c:val>
          <c:extLst>
            <c:ext xmlns:c16="http://schemas.microsoft.com/office/drawing/2014/chart" uri="{C3380CC4-5D6E-409C-BE32-E72D297353CC}">
              <c16:uniqueId val="{00000000-34C6-4E52-9BAF-BED6E836BFA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34C6-4E52-9BAF-BED6E836BFA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255.38</c:v>
                </c:pt>
                <c:pt idx="1">
                  <c:v>338.02</c:v>
                </c:pt>
                <c:pt idx="2">
                  <c:v>268.58</c:v>
                </c:pt>
                <c:pt idx="3">
                  <c:v>286.33</c:v>
                </c:pt>
                <c:pt idx="4">
                  <c:v>295.31</c:v>
                </c:pt>
              </c:numCache>
            </c:numRef>
          </c:val>
          <c:extLst>
            <c:ext xmlns:c16="http://schemas.microsoft.com/office/drawing/2014/chart" uri="{C3380CC4-5D6E-409C-BE32-E72D297353CC}">
              <c16:uniqueId val="{00000000-7D70-44C1-97F2-E409769E992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7D70-44C1-97F2-E409769E992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104.86</c:v>
                </c:pt>
                <c:pt idx="1">
                  <c:v>79.73</c:v>
                </c:pt>
                <c:pt idx="2">
                  <c:v>106.7</c:v>
                </c:pt>
                <c:pt idx="3">
                  <c:v>103.29</c:v>
                </c:pt>
                <c:pt idx="4">
                  <c:v>109.41</c:v>
                </c:pt>
              </c:numCache>
            </c:numRef>
          </c:val>
          <c:extLst>
            <c:ext xmlns:c16="http://schemas.microsoft.com/office/drawing/2014/chart" uri="{C3380CC4-5D6E-409C-BE32-E72D297353CC}">
              <c16:uniqueId val="{00000000-9ED4-4533-B096-0BC21BF5C4F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9ED4-4533-B096-0BC21BF5C4F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180.41</c:v>
                </c:pt>
                <c:pt idx="1">
                  <c:v>181.64</c:v>
                </c:pt>
                <c:pt idx="2">
                  <c:v>173.92</c:v>
                </c:pt>
                <c:pt idx="3">
                  <c:v>180.17</c:v>
                </c:pt>
                <c:pt idx="4">
                  <c:v>170.67</c:v>
                </c:pt>
              </c:numCache>
            </c:numRef>
          </c:val>
          <c:extLst>
            <c:ext xmlns:c16="http://schemas.microsoft.com/office/drawing/2014/chart" uri="{C3380CC4-5D6E-409C-BE32-E72D297353CC}">
              <c16:uniqueId val="{00000000-1D7A-4BE6-9F12-96EA62E851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1D7A-4BE6-9F12-96EA62E851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J9" zoomScaleNormal="10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滋賀県　湖南市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非設置</v>
      </c>
      <c r="AE8" s="74"/>
      <c r="AF8" s="74"/>
      <c r="AG8" s="74"/>
      <c r="AH8" s="74"/>
      <c r="AI8" s="74"/>
      <c r="AJ8" s="74"/>
      <c r="AK8" s="2"/>
      <c r="AL8" s="65">
        <f>データ!$R$6</f>
        <v>54382</v>
      </c>
      <c r="AM8" s="65"/>
      <c r="AN8" s="65"/>
      <c r="AO8" s="65"/>
      <c r="AP8" s="65"/>
      <c r="AQ8" s="65"/>
      <c r="AR8" s="65"/>
      <c r="AS8" s="65"/>
      <c r="AT8" s="36">
        <f>データ!$S$6</f>
        <v>70.400000000000006</v>
      </c>
      <c r="AU8" s="37"/>
      <c r="AV8" s="37"/>
      <c r="AW8" s="37"/>
      <c r="AX8" s="37"/>
      <c r="AY8" s="37"/>
      <c r="AZ8" s="37"/>
      <c r="BA8" s="37"/>
      <c r="BB8" s="54">
        <f>データ!$T$6</f>
        <v>772.47</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64.05</v>
      </c>
      <c r="J10" s="37"/>
      <c r="K10" s="37"/>
      <c r="L10" s="37"/>
      <c r="M10" s="37"/>
      <c r="N10" s="37"/>
      <c r="O10" s="64"/>
      <c r="P10" s="54">
        <f>データ!$P$6</f>
        <v>99.91</v>
      </c>
      <c r="Q10" s="54"/>
      <c r="R10" s="54"/>
      <c r="S10" s="54"/>
      <c r="T10" s="54"/>
      <c r="U10" s="54"/>
      <c r="V10" s="54"/>
      <c r="W10" s="65">
        <f>データ!$Q$6</f>
        <v>2838</v>
      </c>
      <c r="X10" s="65"/>
      <c r="Y10" s="65"/>
      <c r="Z10" s="65"/>
      <c r="AA10" s="65"/>
      <c r="AB10" s="65"/>
      <c r="AC10" s="65"/>
      <c r="AD10" s="2"/>
      <c r="AE10" s="2"/>
      <c r="AF10" s="2"/>
      <c r="AG10" s="2"/>
      <c r="AH10" s="2"/>
      <c r="AI10" s="2"/>
      <c r="AJ10" s="2"/>
      <c r="AK10" s="2"/>
      <c r="AL10" s="65">
        <f>データ!$U$6</f>
        <v>54019</v>
      </c>
      <c r="AM10" s="65"/>
      <c r="AN10" s="65"/>
      <c r="AO10" s="65"/>
      <c r="AP10" s="65"/>
      <c r="AQ10" s="65"/>
      <c r="AR10" s="65"/>
      <c r="AS10" s="65"/>
      <c r="AT10" s="36">
        <f>データ!$V$6</f>
        <v>32.72</v>
      </c>
      <c r="AU10" s="37"/>
      <c r="AV10" s="37"/>
      <c r="AW10" s="37"/>
      <c r="AX10" s="37"/>
      <c r="AY10" s="37"/>
      <c r="AZ10" s="37"/>
      <c r="BA10" s="37"/>
      <c r="BB10" s="54">
        <f>データ!$W$6</f>
        <v>1650.95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Rxmm2kB17sROfl57NfPNXL8P8rFaZB6tl4XhEaX9Jjn3TRm9JUKd8hXP7KFhgv32XjK6Fs6A34cNO1BMOj2/g==" saltValue="nYHZzJRSSQxP4kGxJ/3x0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252115</v>
      </c>
      <c r="D6" s="20">
        <f t="shared" si="3"/>
        <v>46</v>
      </c>
      <c r="E6" s="20">
        <f t="shared" si="3"/>
        <v>1</v>
      </c>
      <c r="F6" s="20">
        <f t="shared" si="3"/>
        <v>0</v>
      </c>
      <c r="G6" s="20">
        <f t="shared" si="3"/>
        <v>1</v>
      </c>
      <c r="H6" s="20" t="str">
        <f t="shared" si="3"/>
        <v>滋賀県　湖南市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64.05</v>
      </c>
      <c r="P6" s="21">
        <f t="shared" si="3"/>
        <v>99.91</v>
      </c>
      <c r="Q6" s="21">
        <f t="shared" si="3"/>
        <v>2838</v>
      </c>
      <c r="R6" s="21">
        <f t="shared" si="3"/>
        <v>54382</v>
      </c>
      <c r="S6" s="21">
        <f t="shared" si="3"/>
        <v>70.400000000000006</v>
      </c>
      <c r="T6" s="21">
        <f t="shared" si="3"/>
        <v>772.47</v>
      </c>
      <c r="U6" s="21">
        <f t="shared" si="3"/>
        <v>54019</v>
      </c>
      <c r="V6" s="21">
        <f t="shared" si="3"/>
        <v>32.72</v>
      </c>
      <c r="W6" s="21">
        <f t="shared" si="3"/>
        <v>1650.95</v>
      </c>
      <c r="X6" s="22">
        <f>IF(X7="",NA(),X7)</f>
        <v>105.84</v>
      </c>
      <c r="Y6" s="22">
        <f t="shared" ref="Y6:AG6" si="4">IF(Y7="",NA(),Y7)</f>
        <v>85.97</v>
      </c>
      <c r="Z6" s="22">
        <f t="shared" si="4"/>
        <v>107.38</v>
      </c>
      <c r="AA6" s="22">
        <f t="shared" si="4"/>
        <v>104.4</v>
      </c>
      <c r="AB6" s="22">
        <f t="shared" si="4"/>
        <v>109.4</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354.92</v>
      </c>
      <c r="AU6" s="22">
        <f t="shared" ref="AU6:BC6" si="6">IF(AU7="",NA(),AU7)</f>
        <v>265.93</v>
      </c>
      <c r="AV6" s="22">
        <f t="shared" si="6"/>
        <v>382.72</v>
      </c>
      <c r="AW6" s="22">
        <f t="shared" si="6"/>
        <v>313.74</v>
      </c>
      <c r="AX6" s="22">
        <f t="shared" si="6"/>
        <v>319.70999999999998</v>
      </c>
      <c r="AY6" s="22">
        <f t="shared" si="6"/>
        <v>360.86</v>
      </c>
      <c r="AZ6" s="22">
        <f t="shared" si="6"/>
        <v>350.79</v>
      </c>
      <c r="BA6" s="22">
        <f t="shared" si="6"/>
        <v>354.57</v>
      </c>
      <c r="BB6" s="22">
        <f t="shared" si="6"/>
        <v>357.74</v>
      </c>
      <c r="BC6" s="22">
        <f t="shared" si="6"/>
        <v>344.88</v>
      </c>
      <c r="BD6" s="21" t="str">
        <f>IF(BD7="","",IF(BD7="-","【-】","【"&amp;SUBSTITUTE(TEXT(BD7,"#,##0.00"),"-","△")&amp;"】"))</f>
        <v>【243.36】</v>
      </c>
      <c r="BE6" s="22">
        <f>IF(BE7="",NA(),BE7)</f>
        <v>255.38</v>
      </c>
      <c r="BF6" s="22">
        <f t="shared" ref="BF6:BN6" si="7">IF(BF7="",NA(),BF7)</f>
        <v>338.02</v>
      </c>
      <c r="BG6" s="22">
        <f t="shared" si="7"/>
        <v>268.58</v>
      </c>
      <c r="BH6" s="22">
        <f t="shared" si="7"/>
        <v>286.33</v>
      </c>
      <c r="BI6" s="22">
        <f t="shared" si="7"/>
        <v>295.31</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104.86</v>
      </c>
      <c r="BQ6" s="22">
        <f t="shared" ref="BQ6:BY6" si="8">IF(BQ7="",NA(),BQ7)</f>
        <v>79.73</v>
      </c>
      <c r="BR6" s="22">
        <f t="shared" si="8"/>
        <v>106.7</v>
      </c>
      <c r="BS6" s="22">
        <f t="shared" si="8"/>
        <v>103.29</v>
      </c>
      <c r="BT6" s="22">
        <f t="shared" si="8"/>
        <v>109.41</v>
      </c>
      <c r="BU6" s="22">
        <f t="shared" si="8"/>
        <v>103.32</v>
      </c>
      <c r="BV6" s="22">
        <f t="shared" si="8"/>
        <v>100.85</v>
      </c>
      <c r="BW6" s="22">
        <f t="shared" si="8"/>
        <v>103.79</v>
      </c>
      <c r="BX6" s="22">
        <f t="shared" si="8"/>
        <v>98.3</v>
      </c>
      <c r="BY6" s="22">
        <f t="shared" si="8"/>
        <v>98.89</v>
      </c>
      <c r="BZ6" s="21" t="str">
        <f>IF(BZ7="","",IF(BZ7="-","【-】","【"&amp;SUBSTITUTE(TEXT(BZ7,"#,##0.00"),"-","△")&amp;"】"))</f>
        <v>【97.82】</v>
      </c>
      <c r="CA6" s="22">
        <f>IF(CA7="",NA(),CA7)</f>
        <v>180.41</v>
      </c>
      <c r="CB6" s="22">
        <f t="shared" ref="CB6:CJ6" si="9">IF(CB7="",NA(),CB7)</f>
        <v>181.64</v>
      </c>
      <c r="CC6" s="22">
        <f t="shared" si="9"/>
        <v>173.92</v>
      </c>
      <c r="CD6" s="22">
        <f t="shared" si="9"/>
        <v>180.17</v>
      </c>
      <c r="CE6" s="22">
        <f t="shared" si="9"/>
        <v>170.67</v>
      </c>
      <c r="CF6" s="22">
        <f t="shared" si="9"/>
        <v>168.56</v>
      </c>
      <c r="CG6" s="22">
        <f t="shared" si="9"/>
        <v>167.1</v>
      </c>
      <c r="CH6" s="22">
        <f t="shared" si="9"/>
        <v>167.86</v>
      </c>
      <c r="CI6" s="22">
        <f t="shared" si="9"/>
        <v>173.68</v>
      </c>
      <c r="CJ6" s="22">
        <f t="shared" si="9"/>
        <v>174.52</v>
      </c>
      <c r="CK6" s="21" t="str">
        <f>IF(CK7="","",IF(CK7="-","【-】","【"&amp;SUBSTITUTE(TEXT(CK7,"#,##0.00"),"-","△")&amp;"】"))</f>
        <v>【177.56】</v>
      </c>
      <c r="CL6" s="22">
        <f>IF(CL7="",NA(),CL7)</f>
        <v>56.13</v>
      </c>
      <c r="CM6" s="22">
        <f t="shared" ref="CM6:CU6" si="10">IF(CM7="",NA(),CM7)</f>
        <v>63.03</v>
      </c>
      <c r="CN6" s="22">
        <f t="shared" si="10"/>
        <v>60.83</v>
      </c>
      <c r="CO6" s="22">
        <f t="shared" si="10"/>
        <v>60.56</v>
      </c>
      <c r="CP6" s="22">
        <f t="shared" si="10"/>
        <v>58.93</v>
      </c>
      <c r="CQ6" s="22">
        <f t="shared" si="10"/>
        <v>59.51</v>
      </c>
      <c r="CR6" s="22">
        <f t="shared" si="10"/>
        <v>59.91</v>
      </c>
      <c r="CS6" s="22">
        <f t="shared" si="10"/>
        <v>59.4</v>
      </c>
      <c r="CT6" s="22">
        <f t="shared" si="10"/>
        <v>59.24</v>
      </c>
      <c r="CU6" s="22">
        <f t="shared" si="10"/>
        <v>58.77</v>
      </c>
      <c r="CV6" s="21" t="str">
        <f>IF(CV7="","",IF(CV7="-","【-】","【"&amp;SUBSTITUTE(TEXT(CV7,"#,##0.00"),"-","△")&amp;"】"))</f>
        <v>【59.81】</v>
      </c>
      <c r="CW6" s="22">
        <f>IF(CW7="",NA(),CW7)</f>
        <v>90.36</v>
      </c>
      <c r="CX6" s="22">
        <f t="shared" ref="CX6:DF6" si="11">IF(CX7="",NA(),CX7)</f>
        <v>89.67</v>
      </c>
      <c r="CY6" s="22">
        <f t="shared" si="11"/>
        <v>91.7</v>
      </c>
      <c r="CZ6" s="22">
        <f t="shared" si="11"/>
        <v>90.74</v>
      </c>
      <c r="DA6" s="22">
        <f t="shared" si="11"/>
        <v>92.23</v>
      </c>
      <c r="DB6" s="22">
        <f t="shared" si="11"/>
        <v>87.08</v>
      </c>
      <c r="DC6" s="22">
        <f t="shared" si="11"/>
        <v>87.26</v>
      </c>
      <c r="DD6" s="22">
        <f t="shared" si="11"/>
        <v>87.57</v>
      </c>
      <c r="DE6" s="22">
        <f t="shared" si="11"/>
        <v>87.26</v>
      </c>
      <c r="DF6" s="22">
        <f t="shared" si="11"/>
        <v>86.95</v>
      </c>
      <c r="DG6" s="21" t="str">
        <f>IF(DG7="","",IF(DG7="-","【-】","【"&amp;SUBSTITUTE(TEXT(DG7,"#,##0.00"),"-","△")&amp;"】"))</f>
        <v>【89.42】</v>
      </c>
      <c r="DH6" s="22">
        <f>IF(DH7="",NA(),DH7)</f>
        <v>49.51</v>
      </c>
      <c r="DI6" s="22">
        <f t="shared" ref="DI6:DQ6" si="12">IF(DI7="",NA(),DI7)</f>
        <v>50.63</v>
      </c>
      <c r="DJ6" s="22">
        <f t="shared" si="12"/>
        <v>52.06</v>
      </c>
      <c r="DK6" s="22">
        <f t="shared" si="12"/>
        <v>52.47</v>
      </c>
      <c r="DL6" s="22">
        <f t="shared" si="12"/>
        <v>53.17</v>
      </c>
      <c r="DM6" s="22">
        <f t="shared" si="12"/>
        <v>48.55</v>
      </c>
      <c r="DN6" s="22">
        <f t="shared" si="12"/>
        <v>49.2</v>
      </c>
      <c r="DO6" s="22">
        <f t="shared" si="12"/>
        <v>50.01</v>
      </c>
      <c r="DP6" s="22">
        <f t="shared" si="12"/>
        <v>50.99</v>
      </c>
      <c r="DQ6" s="22">
        <f t="shared" si="12"/>
        <v>51.79</v>
      </c>
      <c r="DR6" s="21" t="str">
        <f>IF(DR7="","",IF(DR7="-","【-】","【"&amp;SUBSTITUTE(TEXT(DR7,"#,##0.00"),"-","△")&amp;"】"))</f>
        <v>【52.02】</v>
      </c>
      <c r="DS6" s="21">
        <f>IF(DS7="",NA(),DS7)</f>
        <v>0</v>
      </c>
      <c r="DT6" s="21">
        <f t="shared" ref="DT6:EB6" si="13">IF(DT7="",NA(),DT7)</f>
        <v>0</v>
      </c>
      <c r="DU6" s="21">
        <f t="shared" si="13"/>
        <v>0</v>
      </c>
      <c r="DV6" s="21">
        <f t="shared" si="13"/>
        <v>0</v>
      </c>
      <c r="DW6" s="22">
        <f t="shared" si="13"/>
        <v>21.33</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0.78</v>
      </c>
      <c r="EE6" s="22">
        <f t="shared" ref="EE6:EM6" si="14">IF(EE7="",NA(),EE7)</f>
        <v>0.41</v>
      </c>
      <c r="EF6" s="22">
        <f t="shared" si="14"/>
        <v>0.17</v>
      </c>
      <c r="EG6" s="22">
        <f t="shared" si="14"/>
        <v>0.25</v>
      </c>
      <c r="EH6" s="22">
        <f t="shared" si="14"/>
        <v>0.32</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252115</v>
      </c>
      <c r="D7" s="24">
        <v>46</v>
      </c>
      <c r="E7" s="24">
        <v>1</v>
      </c>
      <c r="F7" s="24">
        <v>0</v>
      </c>
      <c r="G7" s="24">
        <v>1</v>
      </c>
      <c r="H7" s="24" t="s">
        <v>93</v>
      </c>
      <c r="I7" s="24" t="s">
        <v>94</v>
      </c>
      <c r="J7" s="24" t="s">
        <v>95</v>
      </c>
      <c r="K7" s="24" t="s">
        <v>96</v>
      </c>
      <c r="L7" s="24" t="s">
        <v>97</v>
      </c>
      <c r="M7" s="24" t="s">
        <v>98</v>
      </c>
      <c r="N7" s="25" t="s">
        <v>99</v>
      </c>
      <c r="O7" s="25">
        <v>64.05</v>
      </c>
      <c r="P7" s="25">
        <v>99.91</v>
      </c>
      <c r="Q7" s="25">
        <v>2838</v>
      </c>
      <c r="R7" s="25">
        <v>54382</v>
      </c>
      <c r="S7" s="25">
        <v>70.400000000000006</v>
      </c>
      <c r="T7" s="25">
        <v>772.47</v>
      </c>
      <c r="U7" s="25">
        <v>54019</v>
      </c>
      <c r="V7" s="25">
        <v>32.72</v>
      </c>
      <c r="W7" s="25">
        <v>1650.95</v>
      </c>
      <c r="X7" s="25">
        <v>105.84</v>
      </c>
      <c r="Y7" s="25">
        <v>85.97</v>
      </c>
      <c r="Z7" s="25">
        <v>107.38</v>
      </c>
      <c r="AA7" s="25">
        <v>104.4</v>
      </c>
      <c r="AB7" s="25">
        <v>109.4</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354.92</v>
      </c>
      <c r="AU7" s="25">
        <v>265.93</v>
      </c>
      <c r="AV7" s="25">
        <v>382.72</v>
      </c>
      <c r="AW7" s="25">
        <v>313.74</v>
      </c>
      <c r="AX7" s="25">
        <v>319.70999999999998</v>
      </c>
      <c r="AY7" s="25">
        <v>360.86</v>
      </c>
      <c r="AZ7" s="25">
        <v>350.79</v>
      </c>
      <c r="BA7" s="25">
        <v>354.57</v>
      </c>
      <c r="BB7" s="25">
        <v>357.74</v>
      </c>
      <c r="BC7" s="25">
        <v>344.88</v>
      </c>
      <c r="BD7" s="25">
        <v>243.36</v>
      </c>
      <c r="BE7" s="25">
        <v>255.38</v>
      </c>
      <c r="BF7" s="25">
        <v>338.02</v>
      </c>
      <c r="BG7" s="25">
        <v>268.58</v>
      </c>
      <c r="BH7" s="25">
        <v>286.33</v>
      </c>
      <c r="BI7" s="25">
        <v>295.31</v>
      </c>
      <c r="BJ7" s="25">
        <v>309.27999999999997</v>
      </c>
      <c r="BK7" s="25">
        <v>322.92</v>
      </c>
      <c r="BL7" s="25">
        <v>303.45999999999998</v>
      </c>
      <c r="BM7" s="25">
        <v>307.27999999999997</v>
      </c>
      <c r="BN7" s="25">
        <v>304.02</v>
      </c>
      <c r="BO7" s="25">
        <v>265.93</v>
      </c>
      <c r="BP7" s="25">
        <v>104.86</v>
      </c>
      <c r="BQ7" s="25">
        <v>79.73</v>
      </c>
      <c r="BR7" s="25">
        <v>106.7</v>
      </c>
      <c r="BS7" s="25">
        <v>103.29</v>
      </c>
      <c r="BT7" s="25">
        <v>109.41</v>
      </c>
      <c r="BU7" s="25">
        <v>103.32</v>
      </c>
      <c r="BV7" s="25">
        <v>100.85</v>
      </c>
      <c r="BW7" s="25">
        <v>103.79</v>
      </c>
      <c r="BX7" s="25">
        <v>98.3</v>
      </c>
      <c r="BY7" s="25">
        <v>98.89</v>
      </c>
      <c r="BZ7" s="25">
        <v>97.82</v>
      </c>
      <c r="CA7" s="25">
        <v>180.41</v>
      </c>
      <c r="CB7" s="25">
        <v>181.64</v>
      </c>
      <c r="CC7" s="25">
        <v>173.92</v>
      </c>
      <c r="CD7" s="25">
        <v>180.17</v>
      </c>
      <c r="CE7" s="25">
        <v>170.67</v>
      </c>
      <c r="CF7" s="25">
        <v>168.56</v>
      </c>
      <c r="CG7" s="25">
        <v>167.1</v>
      </c>
      <c r="CH7" s="25">
        <v>167.86</v>
      </c>
      <c r="CI7" s="25">
        <v>173.68</v>
      </c>
      <c r="CJ7" s="25">
        <v>174.52</v>
      </c>
      <c r="CK7" s="25">
        <v>177.56</v>
      </c>
      <c r="CL7" s="25">
        <v>56.13</v>
      </c>
      <c r="CM7" s="25">
        <v>63.03</v>
      </c>
      <c r="CN7" s="25">
        <v>60.83</v>
      </c>
      <c r="CO7" s="25">
        <v>60.56</v>
      </c>
      <c r="CP7" s="25">
        <v>58.93</v>
      </c>
      <c r="CQ7" s="25">
        <v>59.51</v>
      </c>
      <c r="CR7" s="25">
        <v>59.91</v>
      </c>
      <c r="CS7" s="25">
        <v>59.4</v>
      </c>
      <c r="CT7" s="25">
        <v>59.24</v>
      </c>
      <c r="CU7" s="25">
        <v>58.77</v>
      </c>
      <c r="CV7" s="25">
        <v>59.81</v>
      </c>
      <c r="CW7" s="25">
        <v>90.36</v>
      </c>
      <c r="CX7" s="25">
        <v>89.67</v>
      </c>
      <c r="CY7" s="25">
        <v>91.7</v>
      </c>
      <c r="CZ7" s="25">
        <v>90.74</v>
      </c>
      <c r="DA7" s="25">
        <v>92.23</v>
      </c>
      <c r="DB7" s="25">
        <v>87.08</v>
      </c>
      <c r="DC7" s="25">
        <v>87.26</v>
      </c>
      <c r="DD7" s="25">
        <v>87.57</v>
      </c>
      <c r="DE7" s="25">
        <v>87.26</v>
      </c>
      <c r="DF7" s="25">
        <v>86.95</v>
      </c>
      <c r="DG7" s="25">
        <v>89.42</v>
      </c>
      <c r="DH7" s="25">
        <v>49.51</v>
      </c>
      <c r="DI7" s="25">
        <v>50.63</v>
      </c>
      <c r="DJ7" s="25">
        <v>52.06</v>
      </c>
      <c r="DK7" s="25">
        <v>52.47</v>
      </c>
      <c r="DL7" s="25">
        <v>53.17</v>
      </c>
      <c r="DM7" s="25">
        <v>48.55</v>
      </c>
      <c r="DN7" s="25">
        <v>49.2</v>
      </c>
      <c r="DO7" s="25">
        <v>50.01</v>
      </c>
      <c r="DP7" s="25">
        <v>50.99</v>
      </c>
      <c r="DQ7" s="25">
        <v>51.79</v>
      </c>
      <c r="DR7" s="25">
        <v>52.02</v>
      </c>
      <c r="DS7" s="25">
        <v>0</v>
      </c>
      <c r="DT7" s="25">
        <v>0</v>
      </c>
      <c r="DU7" s="25">
        <v>0</v>
      </c>
      <c r="DV7" s="25">
        <v>0</v>
      </c>
      <c r="DW7" s="25">
        <v>21.33</v>
      </c>
      <c r="DX7" s="25">
        <v>17.11</v>
      </c>
      <c r="DY7" s="25">
        <v>18.329999999999998</v>
      </c>
      <c r="DZ7" s="25">
        <v>20.27</v>
      </c>
      <c r="EA7" s="25">
        <v>21.69</v>
      </c>
      <c r="EB7" s="25">
        <v>23.19</v>
      </c>
      <c r="EC7" s="25">
        <v>25.37</v>
      </c>
      <c r="ED7" s="25">
        <v>0.78</v>
      </c>
      <c r="EE7" s="25">
        <v>0.41</v>
      </c>
      <c r="EF7" s="25">
        <v>0.17</v>
      </c>
      <c r="EG7" s="25">
        <v>0.25</v>
      </c>
      <c r="EH7" s="25">
        <v>0.32</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荒川翔太郎</cp:lastModifiedBy>
  <cp:lastPrinted>2025-01-30T02:22:49Z</cp:lastPrinted>
  <dcterms:created xsi:type="dcterms:W3CDTF">2025-01-24T06:51:16Z</dcterms:created>
  <dcterms:modified xsi:type="dcterms:W3CDTF">2025-02-03T02:25:17Z</dcterms:modified>
  <cp:category/>
</cp:coreProperties>
</file>